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CBpod\wwwPCBMatrix.com\FILEREP  (PCBL FTP BAK 2024-12-04)\MASTER DOCS\V24 Documents\Reference Calculators\"/>
    </mc:Choice>
  </mc:AlternateContent>
  <xr:revisionPtr revIDLastSave="0" documentId="13_ncr:1_{56C3AF1A-8EAD-4DA3-ACB9-115158EFC1FE}" xr6:coauthVersionLast="47" xr6:coauthVersionMax="47" xr10:uidLastSave="{00000000-0000-0000-0000-000000000000}"/>
  <workbookProtection workbookAlgorithmName="SHA-512" workbookHashValue="pxo965uV+d6swk6Ko+M3DgGrpiL1NC9h6xdKTVTjr+pwfTlWYTxX9iHdSRUvgz8XWnlwOD/xKWFp95q7XWwNxA==" workbookSaltValue="FGrmyWeBPFNxNpwKNwWoDg==" workbookSpinCount="100000" lockStructure="1"/>
  <bookViews>
    <workbookView showSheetTabs="0" xWindow="19650" yWindow="-8860" windowWidth="21060" windowHeight="13820" xr2:uid="{00000000-000D-0000-FFFF-FFFF00000000}"/>
  </bookViews>
  <sheets>
    <sheet name="P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C19" i="1"/>
  <c r="F10" i="1" l="1"/>
  <c r="F11" i="1"/>
  <c r="F13" i="1" s="1"/>
  <c r="F8" i="1"/>
  <c r="F7" i="1"/>
  <c r="F12" i="1" l="1"/>
  <c r="F9" i="1"/>
</calcChain>
</file>

<file path=xl/sharedStrings.xml><?xml version="1.0" encoding="utf-8"?>
<sst xmlns="http://schemas.openxmlformats.org/spreadsheetml/2006/main" count="22" uniqueCount="22">
  <si>
    <t>Thermal ID over Hole</t>
  </si>
  <si>
    <t>Round Off</t>
  </si>
  <si>
    <t>Maximum Lead (see above)</t>
  </si>
  <si>
    <t>Round Factor =</t>
  </si>
  <si>
    <t>Hole =</t>
  </si>
  <si>
    <t>Hole over Lead</t>
  </si>
  <si>
    <t>Pad to Hole Ratio</t>
  </si>
  <si>
    <t>Thermal OD to Hole Ratio</t>
  </si>
  <si>
    <t>Minimum Annular Ring</t>
  </si>
  <si>
    <t>Calculated Pad =</t>
  </si>
  <si>
    <t>Minimum Pad =</t>
  </si>
  <si>
    <t>Version 3.0  (May 2015)</t>
  </si>
  <si>
    <r>
      <t xml:space="preserve">Spoke Width (% of OD </t>
    </r>
    <r>
      <rPr>
        <sz val="10"/>
        <rFont val="Calibri"/>
        <family val="2"/>
      </rPr>
      <t>÷</t>
    </r>
    <r>
      <rPr>
        <sz val="10"/>
        <rFont val="Arial"/>
        <family val="2"/>
      </rPr>
      <t xml:space="preserve"> 4)</t>
    </r>
  </si>
  <si>
    <t>Minimum Thermal OD over ID</t>
  </si>
  <si>
    <t>Plane Thermal ID =</t>
  </si>
  <si>
    <t>Plane Thermal OD =</t>
  </si>
  <si>
    <t>Plane Anti-Pad =</t>
  </si>
  <si>
    <t>Top, Inner, Bottom Pad =</t>
  </si>
  <si>
    <t>Thermal Spoke Width =</t>
  </si>
  <si>
    <t>Enter Data</t>
  </si>
  <si>
    <t>Pad Stack Results</t>
  </si>
  <si>
    <t>© 2012 - 2025 PCB Libraries,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</si>
</sst>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1"/>
      <name val="Arial"/>
      <family val="2"/>
    </font>
    <font>
      <b/>
      <i/>
      <sz val="10"/>
      <color rgb="FFFF0000"/>
      <name val="Arial"/>
      <family val="2"/>
    </font>
    <font>
      <sz val="10"/>
      <color theme="0" tint="-0.499984740745262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2" fontId="0" fillId="0" borderId="0" xfId="0" applyNumberFormat="1"/>
    <xf numFmtId="2" fontId="0" fillId="0" borderId="1" xfId="0" applyNumberFormat="1" applyBorder="1" applyAlignment="1" applyProtection="1">
      <alignment horizontal="center"/>
      <protection locked="0"/>
    </xf>
    <xf numFmtId="0" fontId="4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2" fontId="0" fillId="0" borderId="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/>
    <xf numFmtId="0" fontId="0" fillId="2" borderId="0" xfId="0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0" fillId="2" borderId="0" xfId="0" applyFill="1"/>
    <xf numFmtId="0" fontId="0" fillId="2" borderId="0" xfId="0" applyFill="1" applyProtection="1">
      <protection locked="0"/>
    </xf>
    <xf numFmtId="0" fontId="0" fillId="3" borderId="3" xfId="0" applyFill="1" applyBorder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0" fillId="3" borderId="3" xfId="0" applyFill="1" applyBorder="1"/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6" fillId="0" borderId="0" xfId="0" applyFont="1"/>
    <xf numFmtId="0" fontId="2" fillId="3" borderId="7" xfId="0" applyFont="1" applyFill="1" applyBorder="1" applyAlignment="1">
      <alignment horizontal="right"/>
    </xf>
    <xf numFmtId="2" fontId="2" fillId="3" borderId="2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2" fontId="2" fillId="3" borderId="10" xfId="0" applyNumberFormat="1" applyFont="1" applyFill="1" applyBorder="1" applyAlignment="1">
      <alignment horizontal="center"/>
    </xf>
    <xf numFmtId="1" fontId="0" fillId="0" borderId="1" xfId="0" applyNumberFormat="1" applyBorder="1" applyAlignment="1" applyProtection="1">
      <alignment horizontal="center"/>
      <protection locked="0"/>
    </xf>
    <xf numFmtId="0" fontId="0" fillId="0" borderId="4" xfId="0" applyBorder="1"/>
    <xf numFmtId="0" fontId="0" fillId="0" borderId="4" xfId="0" applyBorder="1" applyProtection="1">
      <protection locked="0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2" fillId="0" borderId="1" xfId="0" applyNumberFormat="1" applyFont="1" applyBorder="1" applyAlignment="1" applyProtection="1">
      <alignment horizontal="center"/>
      <protection locked="0"/>
    </xf>
    <xf numFmtId="1" fontId="0" fillId="3" borderId="10" xfId="0" applyNumberForma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0" xfId="0" applyFont="1" applyFill="1" applyAlignment="1" applyProtection="1">
      <alignment horizontal="right"/>
      <protection locked="0"/>
    </xf>
    <xf numFmtId="0" fontId="0" fillId="2" borderId="0" xfId="0" applyFill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image" Target="../media/image1.jpeg"/><Relationship Id="rId1" Type="http://schemas.openxmlformats.org/officeDocument/2006/relationships/hyperlink" Target="http://www.pcblibraries.com/" TargetMode="External"/><Relationship Id="rId6" Type="http://schemas.openxmlformats.org/officeDocument/2006/relationships/image" Target="../media/image3.png"/><Relationship Id="rId5" Type="http://schemas.openxmlformats.org/officeDocument/2006/relationships/hyperlink" Target="http://www.pcblibraries.com/Forum" TargetMode="External"/><Relationship Id="rId4" Type="http://schemas.openxmlformats.org/officeDocument/2006/relationships/hyperlink" Target="http://www.pcblibraries.com/Download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2</xdr:col>
      <xdr:colOff>285750</xdr:colOff>
      <xdr:row>3</xdr:row>
      <xdr:rowOff>85725</xdr:rowOff>
    </xdr:to>
    <xdr:pic>
      <xdr:nvPicPr>
        <xdr:cNvPr id="4630" name="Picture 7" descr="PCBL Logo 4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23825"/>
          <a:ext cx="19716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76200</xdr:colOff>
      <xdr:row>19</xdr:row>
      <xdr:rowOff>85725</xdr:rowOff>
    </xdr:from>
    <xdr:to>
      <xdr:col>11</xdr:col>
      <xdr:colOff>600075</xdr:colOff>
      <xdr:row>22</xdr:row>
      <xdr:rowOff>114300</xdr:rowOff>
    </xdr:to>
    <xdr:pic>
      <xdr:nvPicPr>
        <xdr:cNvPr id="4631" name="Picture 34" descr="C:\Users\NB\AppData\Local\Temp\Temporary Internet Files\Content.IE5\069DP6Y2\MC900441428[1].png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3448050"/>
          <a:ext cx="5238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0</xdr:row>
      <xdr:rowOff>76200</xdr:rowOff>
    </xdr:from>
    <xdr:to>
      <xdr:col>11</xdr:col>
      <xdr:colOff>76200</xdr:colOff>
      <xdr:row>2</xdr:row>
      <xdr:rowOff>9525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495550" y="76200"/>
          <a:ext cx="50101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2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Footprint Expert PTH Reference Calculator</a:t>
          </a:r>
          <a:endParaRPr lang="en-US" sz="2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76199</xdr:colOff>
      <xdr:row>19</xdr:row>
      <xdr:rowOff>114300</xdr:rowOff>
    </xdr:from>
    <xdr:to>
      <xdr:col>10</xdr:col>
      <xdr:colOff>581025</xdr:colOff>
      <xdr:row>22</xdr:row>
      <xdr:rowOff>104774</xdr:rowOff>
    </xdr:to>
    <xdr:sp macro="" textlink="">
      <xdr:nvSpPr>
        <xdr:cNvPr id="9" name="TextBox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019674" y="3524250"/>
          <a:ext cx="2333626" cy="47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45720" rIns="45720" rtlCol="0" anchor="t"/>
        <a:lstStyle/>
        <a:p>
          <a:r>
            <a:rPr lang="en-US" sz="1100" b="1" i="1">
              <a:solidFill>
                <a:srgbClr val="FF0000"/>
              </a:solidFill>
            </a:rPr>
            <a:t>FREE PCB Footprint Expert</a:t>
          </a:r>
        </a:p>
        <a:p>
          <a:r>
            <a:rPr lang="en-US" sz="1100" u="sng">
              <a:solidFill>
                <a:srgbClr val="0000FF"/>
              </a:solidFill>
            </a:rPr>
            <a:t>www.PCBLibraries.com/Downloads</a:t>
          </a:r>
        </a:p>
      </xdr:txBody>
    </xdr:sp>
    <xdr:clientData/>
  </xdr:twoCellAnchor>
  <xdr:twoCellAnchor>
    <xdr:from>
      <xdr:col>12</xdr:col>
      <xdr:colOff>66675</xdr:colOff>
      <xdr:row>19</xdr:row>
      <xdr:rowOff>123825</xdr:rowOff>
    </xdr:from>
    <xdr:to>
      <xdr:col>15</xdr:col>
      <xdr:colOff>352425</xdr:colOff>
      <xdr:row>23</xdr:row>
      <xdr:rowOff>0</xdr:rowOff>
    </xdr:to>
    <xdr:sp macro="" textlink="">
      <xdr:nvSpPr>
        <xdr:cNvPr id="10" name="TextBox 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058150" y="3533775"/>
          <a:ext cx="2114550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45720" rIns="45720" rtlCol="0" anchor="t"/>
        <a:lstStyle/>
        <a:p>
          <a:r>
            <a:rPr lang="en-US" sz="1100" b="1" i="1">
              <a:solidFill>
                <a:srgbClr val="FF0000"/>
              </a:solidFill>
            </a:rPr>
            <a:t>Questions? </a:t>
          </a:r>
          <a:r>
            <a:rPr lang="en-US" sz="1100" b="0" i="1">
              <a:solidFill>
                <a:sysClr val="windowText" lastClr="000000"/>
              </a:solidFill>
            </a:rPr>
            <a:t>Visit our online forum</a:t>
          </a:r>
        </a:p>
        <a:p>
          <a:r>
            <a:rPr lang="en-US" sz="1100" u="sng">
              <a:solidFill>
                <a:srgbClr val="0000FF"/>
              </a:solidFill>
            </a:rPr>
            <a:t>www.PCBLibraries.com/Forum</a:t>
          </a:r>
        </a:p>
      </xdr:txBody>
    </xdr:sp>
    <xdr:clientData/>
  </xdr:twoCellAnchor>
  <xdr:oneCellAnchor>
    <xdr:from>
      <xdr:col>4</xdr:col>
      <xdr:colOff>209550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95625" y="53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>
    <xdr:from>
      <xdr:col>2</xdr:col>
      <xdr:colOff>95250</xdr:colOff>
      <xdr:row>4</xdr:row>
      <xdr:rowOff>9525</xdr:rowOff>
    </xdr:from>
    <xdr:to>
      <xdr:col>2</xdr:col>
      <xdr:colOff>733425</xdr:colOff>
      <xdr:row>7</xdr:row>
      <xdr:rowOff>47625</xdr:rowOff>
    </xdr:to>
    <xdr:grpSp>
      <xdr:nvGrpSpPr>
        <xdr:cNvPr id="4636" name="Group 74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GrpSpPr>
          <a:grpSpLocks/>
        </xdr:cNvGrpSpPr>
      </xdr:nvGrpSpPr>
      <xdr:grpSpPr bwMode="auto">
        <a:xfrm>
          <a:off x="1943100" y="857250"/>
          <a:ext cx="552450" cy="558800"/>
          <a:chOff x="3502871" y="1613015"/>
          <a:chExt cx="926895" cy="797223"/>
        </a:xfrm>
      </xdr:grpSpPr>
      <xdr:sp macro="" textlink="">
        <xdr:nvSpPr>
          <xdr:cNvPr id="76" name="Rectangle 18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3502871" y="1613015"/>
            <a:ext cx="926895" cy="797223"/>
          </a:xfrm>
          <a:prstGeom prst="rect">
            <a:avLst/>
          </a:prstGeom>
          <a:gradFill flip="none" rotWithShape="1">
            <a:gsLst>
              <a:gs pos="17000">
                <a:schemeClr val="bg1">
                  <a:lumMod val="85000"/>
                </a:schemeClr>
              </a:gs>
              <a:gs pos="39000">
                <a:schemeClr val="tx2">
                  <a:lumMod val="20000"/>
                  <a:lumOff val="80000"/>
                </a:schemeClr>
              </a:gs>
              <a:gs pos="60000">
                <a:schemeClr val="accent1">
                  <a:tint val="23500"/>
                  <a:satMod val="160000"/>
                </a:schemeClr>
              </a:gs>
            </a:gsLst>
            <a:lin ang="2700000" scaled="1"/>
            <a:tileRect/>
          </a:gradFill>
          <a:ln w="25400">
            <a:solidFill>
              <a:srgbClr val="000000"/>
            </a:solidFill>
            <a:miter lim="800000"/>
            <a:headEnd/>
            <a:tailEnd/>
          </a:ln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4650" name="Line 22">
            <a:extLst>
              <a:ext uri="{FF2B5EF4-FFF2-40B4-BE49-F238E27FC236}">
                <a16:creationId xmlns:a16="http://schemas.microsoft.com/office/drawing/2014/main" id="{00000000-0008-0000-0000-00002A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4093655" y="1623097"/>
            <a:ext cx="336111" cy="288534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 type="none" w="med" len="lg"/>
            <a:tailEnd type="triangl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51" name="Line 22">
            <a:extLst>
              <a:ext uri="{FF2B5EF4-FFF2-40B4-BE49-F238E27FC236}">
                <a16:creationId xmlns:a16="http://schemas.microsoft.com/office/drawing/2014/main" id="{00000000-0008-0000-0000-00002B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509986" y="2138062"/>
            <a:ext cx="309555" cy="26573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 type="triangl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Text Box 12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94642" y="1846684"/>
            <a:ext cx="687181" cy="3161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200" b="1" i="0" strike="noStrike">
                <a:solidFill>
                  <a:srgbClr val="000000"/>
                </a:solidFill>
                <a:latin typeface="Arial"/>
                <a:cs typeface="Arial"/>
              </a:rPr>
              <a:t>Max</a:t>
            </a:r>
          </a:p>
          <a:p>
            <a:pPr algn="l" rtl="0">
              <a:defRPr sz="1000"/>
            </a:pPr>
            <a:endParaRPr lang="en-US" sz="12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876300</xdr:colOff>
      <xdr:row>4</xdr:row>
      <xdr:rowOff>28575</xdr:rowOff>
    </xdr:from>
    <xdr:to>
      <xdr:col>1</xdr:col>
      <xdr:colOff>1600200</xdr:colOff>
      <xdr:row>7</xdr:row>
      <xdr:rowOff>47625</xdr:rowOff>
    </xdr:to>
    <xdr:grpSp>
      <xdr:nvGrpSpPr>
        <xdr:cNvPr id="4637" name="Group 84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GrpSpPr>
          <a:grpSpLocks/>
        </xdr:cNvGrpSpPr>
      </xdr:nvGrpSpPr>
      <xdr:grpSpPr bwMode="auto">
        <a:xfrm>
          <a:off x="1009650" y="876300"/>
          <a:ext cx="723900" cy="539750"/>
          <a:chOff x="1769801" y="1702824"/>
          <a:chExt cx="1272126" cy="607761"/>
        </a:xfrm>
      </xdr:grpSpPr>
      <xdr:sp macro="" textlink="">
        <xdr:nvSpPr>
          <xdr:cNvPr id="86" name="Rectangle 8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769801" y="1702824"/>
            <a:ext cx="1272126" cy="607761"/>
          </a:xfrm>
          <a:prstGeom prst="rect">
            <a:avLst/>
          </a:prstGeom>
          <a:gradFill flip="none" rotWithShape="1">
            <a:gsLst>
              <a:gs pos="17000">
                <a:schemeClr val="bg1">
                  <a:lumMod val="85000"/>
                </a:schemeClr>
              </a:gs>
              <a:gs pos="39000">
                <a:schemeClr val="tx2">
                  <a:lumMod val="20000"/>
                  <a:lumOff val="80000"/>
                </a:schemeClr>
              </a:gs>
              <a:gs pos="60000">
                <a:schemeClr val="accent1">
                  <a:tint val="23500"/>
                  <a:satMod val="160000"/>
                </a:schemeClr>
              </a:gs>
            </a:gsLst>
            <a:lin ang="2700000" scaled="1"/>
            <a:tileRect/>
          </a:gradFill>
          <a:ln w="25400">
            <a:solidFill>
              <a:srgbClr val="000000"/>
            </a:solidFill>
            <a:miter lim="800000"/>
            <a:headEnd/>
            <a:tailEnd/>
          </a:ln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87" name="Text Box 12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154786" y="1854764"/>
            <a:ext cx="703017" cy="2930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200" b="1" i="0" strike="noStrike">
                <a:solidFill>
                  <a:srgbClr val="000000"/>
                </a:solidFill>
                <a:latin typeface="Arial"/>
                <a:cs typeface="Arial"/>
              </a:rPr>
              <a:t>Max</a:t>
            </a:r>
          </a:p>
          <a:p>
            <a:pPr algn="l" rtl="0">
              <a:defRPr sz="1000"/>
            </a:pPr>
            <a:endParaRPr lang="en-US" sz="12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647" name="Line 9">
            <a:extLst>
              <a:ext uri="{FF2B5EF4-FFF2-40B4-BE49-F238E27FC236}">
                <a16:creationId xmlns:a16="http://schemas.microsoft.com/office/drawing/2014/main" id="{00000000-0008-0000-0000-000027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638012" y="1718875"/>
            <a:ext cx="403915" cy="184395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 type="none" w="med" len="lg"/>
            <a:tailEnd type="triangl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48" name="Line 9">
            <a:extLst>
              <a:ext uri="{FF2B5EF4-FFF2-40B4-BE49-F238E27FC236}">
                <a16:creationId xmlns:a16="http://schemas.microsoft.com/office/drawing/2014/main" id="{00000000-0008-0000-0000-000028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75048" y="2087408"/>
            <a:ext cx="472947" cy="21395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 type="triangl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38100</xdr:colOff>
      <xdr:row>3</xdr:row>
      <xdr:rowOff>161925</xdr:rowOff>
    </xdr:from>
    <xdr:to>
      <xdr:col>1</xdr:col>
      <xdr:colOff>704850</xdr:colOff>
      <xdr:row>7</xdr:row>
      <xdr:rowOff>104775</xdr:rowOff>
    </xdr:to>
    <xdr:grpSp>
      <xdr:nvGrpSpPr>
        <xdr:cNvPr id="4638" name="Group 94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GrpSpPr>
          <a:grpSpLocks/>
        </xdr:cNvGrpSpPr>
      </xdr:nvGrpSpPr>
      <xdr:grpSpPr bwMode="auto">
        <a:xfrm>
          <a:off x="171450" y="838200"/>
          <a:ext cx="666750" cy="635000"/>
          <a:chOff x="306406" y="1605211"/>
          <a:chExt cx="1011196" cy="1009823"/>
        </a:xfrm>
      </xdr:grpSpPr>
      <xdr:sp macro="" textlink="">
        <xdr:nvSpPr>
          <xdr:cNvPr id="96" name="Oval 3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306406" y="1605211"/>
            <a:ext cx="1011196" cy="1009823"/>
          </a:xfrm>
          <a:prstGeom prst="ellipse">
            <a:avLst/>
          </a:prstGeom>
          <a:gradFill flip="none" rotWithShape="1">
            <a:gsLst>
              <a:gs pos="17000">
                <a:schemeClr val="bg1">
                  <a:lumMod val="75000"/>
                </a:schemeClr>
              </a:gs>
              <a:gs pos="39000">
                <a:schemeClr val="tx2">
                  <a:lumMod val="20000"/>
                  <a:lumOff val="80000"/>
                </a:schemeClr>
              </a:gs>
              <a:gs pos="60000">
                <a:schemeClr val="accent1">
                  <a:tint val="23500"/>
                  <a:satMod val="160000"/>
                </a:schemeClr>
              </a:gs>
            </a:gsLst>
            <a:path path="circle">
              <a:fillToRect l="100000" t="100000"/>
            </a:path>
            <a:tileRect r="-100000" b="-100000"/>
          </a:gradFill>
          <a:ln w="25400">
            <a:solidFill>
              <a:srgbClr val="000000"/>
            </a:solidFill>
            <a:round/>
            <a:headEnd/>
            <a:tailEnd/>
          </a:ln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4642" name="Line 4">
            <a:extLst>
              <a:ext uri="{FF2B5EF4-FFF2-40B4-BE49-F238E27FC236}">
                <a16:creationId xmlns:a16="http://schemas.microsoft.com/office/drawing/2014/main" id="{00000000-0008-0000-0000-000022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37469" y="1763111"/>
            <a:ext cx="225266" cy="2183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 type="none" w="med" len="lg"/>
            <a:tailEnd type="triangl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Text Box 12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7537" y="1865317"/>
            <a:ext cx="736729" cy="36720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200" b="1" i="0" strike="noStrike">
                <a:solidFill>
                  <a:srgbClr val="000000"/>
                </a:solidFill>
                <a:latin typeface="Arial"/>
                <a:cs typeface="Arial"/>
              </a:rPr>
              <a:t>Max</a:t>
            </a:r>
          </a:p>
          <a:p>
            <a:pPr algn="l" rtl="0">
              <a:defRPr sz="1000"/>
            </a:pPr>
            <a:endParaRPr lang="en-US" sz="12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644" name="Line 4">
            <a:extLst>
              <a:ext uri="{FF2B5EF4-FFF2-40B4-BE49-F238E27FC236}">
                <a16:creationId xmlns:a16="http://schemas.microsoft.com/office/drawing/2014/main" id="{00000000-0008-0000-0000-0000241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458513" y="2199779"/>
            <a:ext cx="255907" cy="252173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 type="triangl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295275</xdr:colOff>
          <xdr:row>19</xdr:row>
          <xdr:rowOff>85725</xdr:rowOff>
        </xdr:from>
        <xdr:to>
          <xdr:col>2</xdr:col>
          <xdr:colOff>438150</xdr:colOff>
          <xdr:row>20</xdr:row>
          <xdr:rowOff>142875</xdr:rowOff>
        </xdr:to>
        <xdr:sp macro="" textlink="">
          <xdr:nvSpPr>
            <xdr:cNvPr id="1614" name="Button 590" hidden="1">
              <a:extLst>
                <a:ext uri="{63B3BB69-23CF-44E3-9099-C40C66FF867C}">
                  <a14:compatExt spid="_x0000_s1614"/>
                </a:ext>
                <a:ext uri="{FF2B5EF4-FFF2-40B4-BE49-F238E27FC236}">
                  <a16:creationId xmlns:a16="http://schemas.microsoft.com/office/drawing/2014/main" id="{00000000-0008-0000-0000-00004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Restore Defaults</a:t>
              </a:r>
            </a:p>
          </xdr:txBody>
        </xdr:sp>
        <xdr:clientData fLocksWithSheet="0" fPrintsWithSheet="0"/>
      </xdr:twoCellAnchor>
    </mc:Choice>
    <mc:Fallback/>
  </mc:AlternateContent>
  <xdr:twoCellAnchor editAs="oneCell">
    <xdr:from>
      <xdr:col>7</xdr:col>
      <xdr:colOff>133350</xdr:colOff>
      <xdr:row>4</xdr:row>
      <xdr:rowOff>57150</xdr:rowOff>
    </xdr:from>
    <xdr:to>
      <xdr:col>15</xdr:col>
      <xdr:colOff>447675</xdr:colOff>
      <xdr:row>17</xdr:row>
      <xdr:rowOff>123825</xdr:rowOff>
    </xdr:to>
    <xdr:pic>
      <xdr:nvPicPr>
        <xdr:cNvPr id="4640" name="Picture 2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895350"/>
          <a:ext cx="5191125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381001</xdr:colOff>
      <xdr:row>13</xdr:row>
      <xdr:rowOff>73025</xdr:rowOff>
    </xdr:from>
    <xdr:to>
      <xdr:col>5</xdr:col>
      <xdr:colOff>447498</xdr:colOff>
      <xdr:row>26</xdr:row>
      <xdr:rowOff>34925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9E7F351-B39F-22A0-D3A8-29D1F640A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1" y="2466975"/>
          <a:ext cx="1584147" cy="212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S32"/>
  <sheetViews>
    <sheetView showGridLines="0" showRowColHeaders="0" tabSelected="1" workbookViewId="0">
      <selection activeCell="I24" sqref="I24"/>
    </sheetView>
  </sheetViews>
  <sheetFormatPr defaultRowHeight="12.75" x14ac:dyDescent="0.2"/>
  <cols>
    <col min="1" max="1" width="2" customWidth="1"/>
    <col min="2" max="2" width="25.7109375" customWidth="1"/>
    <col min="3" max="3" width="9.7109375" style="1" customWidth="1"/>
    <col min="4" max="4" width="2.85546875" customWidth="1"/>
    <col min="5" max="5" width="22.7109375" customWidth="1"/>
    <col min="6" max="6" width="9.7109375" customWidth="1"/>
    <col min="7" max="7" width="2.140625" customWidth="1"/>
    <col min="8" max="16" width="9.140625" customWidth="1"/>
    <col min="17" max="17" width="11.42578125" customWidth="1"/>
    <col min="18" max="19" width="9.140625" customWidth="1"/>
  </cols>
  <sheetData>
    <row r="2" spans="2:18" ht="27" x14ac:dyDescent="0.4">
      <c r="F2" s="3"/>
    </row>
    <row r="3" spans="2:18" x14ac:dyDescent="0.2">
      <c r="Q3" s="11"/>
      <c r="R3" s="11"/>
    </row>
    <row r="4" spans="2:18" ht="13.5" thickBot="1" x14ac:dyDescent="0.25">
      <c r="Q4" s="11"/>
      <c r="R4" s="11"/>
    </row>
    <row r="5" spans="2:18" ht="14.25" thickTop="1" thickBot="1" x14ac:dyDescent="0.25">
      <c r="E5" s="40" t="s">
        <v>20</v>
      </c>
      <c r="F5" s="41"/>
      <c r="Q5" s="4"/>
      <c r="R5" s="36"/>
    </row>
    <row r="6" spans="2:18" ht="13.5" thickTop="1" x14ac:dyDescent="0.2">
      <c r="D6" s="34"/>
      <c r="E6" s="27" t="s">
        <v>4</v>
      </c>
      <c r="F6" s="28">
        <f>C10+C11</f>
        <v>0.7</v>
      </c>
      <c r="H6" s="9"/>
      <c r="I6" s="10"/>
      <c r="J6" s="15"/>
      <c r="K6" s="15"/>
      <c r="L6" s="15"/>
      <c r="Q6" s="4"/>
      <c r="R6" s="36"/>
    </row>
    <row r="7" spans="2:18" x14ac:dyDescent="0.2">
      <c r="D7" s="34"/>
      <c r="E7" s="29" t="s">
        <v>9</v>
      </c>
      <c r="F7" s="30">
        <f>ROUND((F6*C12)*C19,0)/C19</f>
        <v>1.05</v>
      </c>
      <c r="G7" s="8"/>
      <c r="J7" s="15"/>
      <c r="K7" s="15"/>
      <c r="L7" s="15"/>
      <c r="Q7" s="4"/>
      <c r="R7" s="37"/>
    </row>
    <row r="8" spans="2:18" ht="13.5" thickBot="1" x14ac:dyDescent="0.25">
      <c r="D8" s="34"/>
      <c r="E8" s="29" t="s">
        <v>10</v>
      </c>
      <c r="F8" s="30">
        <f>F6+(2*C13)</f>
        <v>1.1000000000000001</v>
      </c>
      <c r="G8" s="16"/>
      <c r="H8" s="12"/>
      <c r="I8" s="14"/>
      <c r="J8" s="15"/>
      <c r="K8" s="15"/>
      <c r="L8" s="15"/>
    </row>
    <row r="9" spans="2:18" ht="14.25" thickTop="1" thickBot="1" x14ac:dyDescent="0.25">
      <c r="B9" s="40" t="s">
        <v>19</v>
      </c>
      <c r="C9" s="42"/>
      <c r="D9" s="35"/>
      <c r="E9" s="29" t="s">
        <v>17</v>
      </c>
      <c r="F9" s="30">
        <f>IF(F7&gt;F8,F7,F8)</f>
        <v>1.1000000000000001</v>
      </c>
      <c r="G9" s="16"/>
      <c r="H9" s="15"/>
      <c r="I9" s="15"/>
      <c r="J9" s="16"/>
      <c r="K9" s="16"/>
      <c r="L9" s="16"/>
      <c r="M9" s="8"/>
    </row>
    <row r="10" spans="2:18" ht="13.5" thickTop="1" x14ac:dyDescent="0.2">
      <c r="B10" s="27" t="s">
        <v>2</v>
      </c>
      <c r="C10" s="6">
        <v>0.5</v>
      </c>
      <c r="D10" s="35"/>
      <c r="E10" s="29" t="s">
        <v>14</v>
      </c>
      <c r="F10" s="30">
        <f>ROUND((F6+C14)*C19,0)/C19</f>
        <v>1.1000000000000001</v>
      </c>
      <c r="G10" s="16"/>
      <c r="H10" s="15"/>
      <c r="I10" s="15"/>
      <c r="J10" s="16"/>
      <c r="K10" s="18"/>
      <c r="L10" s="19"/>
      <c r="M10" s="8"/>
    </row>
    <row r="11" spans="2:18" x14ac:dyDescent="0.2">
      <c r="B11" s="29" t="s">
        <v>5</v>
      </c>
      <c r="C11" s="2">
        <v>0.2</v>
      </c>
      <c r="D11" s="8"/>
      <c r="E11" s="29" t="s">
        <v>15</v>
      </c>
      <c r="F11" s="30">
        <f>ROUNDUP(((C14+C15)+(C16 *F6))*C19,0)/C19</f>
        <v>1.47</v>
      </c>
      <c r="G11" s="16"/>
      <c r="H11" s="15"/>
      <c r="I11" s="15"/>
      <c r="J11" s="16"/>
      <c r="K11" s="18"/>
      <c r="L11" s="19"/>
      <c r="M11" s="8"/>
    </row>
    <row r="12" spans="2:18" x14ac:dyDescent="0.2">
      <c r="B12" s="29" t="s">
        <v>6</v>
      </c>
      <c r="C12" s="2">
        <v>1.5</v>
      </c>
      <c r="D12" s="8"/>
      <c r="E12" s="29" t="s">
        <v>16</v>
      </c>
      <c r="F12" s="30">
        <f>F11</f>
        <v>1.47</v>
      </c>
      <c r="G12" s="15"/>
      <c r="H12" s="12"/>
      <c r="I12" s="14"/>
      <c r="J12" s="16"/>
      <c r="K12" s="18"/>
      <c r="L12" s="19"/>
      <c r="M12" s="8"/>
    </row>
    <row r="13" spans="2:18" ht="13.5" thickBot="1" x14ac:dyDescent="0.25">
      <c r="B13" s="29" t="s">
        <v>8</v>
      </c>
      <c r="C13" s="2">
        <v>0.2</v>
      </c>
      <c r="D13" s="8"/>
      <c r="E13" s="31" t="s">
        <v>18</v>
      </c>
      <c r="F13" s="32">
        <f>ROUND(((0.01 * C17*F11)/4)*100,0)/100</f>
        <v>0.28000000000000003</v>
      </c>
      <c r="G13" s="15"/>
      <c r="H13" s="12"/>
      <c r="I13" s="14"/>
      <c r="J13" s="16"/>
      <c r="K13" s="18"/>
      <c r="L13" s="19"/>
      <c r="M13" s="8"/>
    </row>
    <row r="14" spans="2:18" ht="13.5" thickTop="1" x14ac:dyDescent="0.2">
      <c r="B14" s="29" t="s">
        <v>0</v>
      </c>
      <c r="C14" s="2">
        <v>0.4</v>
      </c>
      <c r="D14" s="8"/>
      <c r="E14" s="17"/>
      <c r="F14" s="23"/>
      <c r="G14" s="16"/>
      <c r="H14" s="12"/>
      <c r="I14" s="14"/>
      <c r="J14" s="16"/>
      <c r="K14" s="18"/>
      <c r="L14" s="19"/>
      <c r="M14" s="8"/>
    </row>
    <row r="15" spans="2:18" x14ac:dyDescent="0.2">
      <c r="B15" s="29" t="s">
        <v>13</v>
      </c>
      <c r="C15" s="38">
        <v>0.3</v>
      </c>
      <c r="D15" s="8"/>
      <c r="E15" s="17"/>
      <c r="F15" s="23"/>
      <c r="G15" s="16"/>
      <c r="H15" s="12"/>
      <c r="I15" s="14"/>
      <c r="J15" s="16"/>
      <c r="K15" s="18"/>
      <c r="L15" s="19"/>
      <c r="M15" s="8"/>
    </row>
    <row r="16" spans="2:18" x14ac:dyDescent="0.2">
      <c r="B16" s="29" t="s">
        <v>7</v>
      </c>
      <c r="C16" s="2">
        <v>1.1000000000000001</v>
      </c>
      <c r="D16" s="8"/>
      <c r="E16" s="17"/>
      <c r="F16" s="23"/>
      <c r="G16" s="16"/>
      <c r="H16" s="12"/>
      <c r="I16" s="14"/>
      <c r="J16" s="16"/>
      <c r="K16" s="18"/>
      <c r="L16" s="19"/>
      <c r="M16" s="8"/>
    </row>
    <row r="17" spans="1:19" x14ac:dyDescent="0.2">
      <c r="B17" s="29" t="s">
        <v>12</v>
      </c>
      <c r="C17" s="33">
        <v>75</v>
      </c>
      <c r="D17" s="8"/>
      <c r="E17" s="17"/>
      <c r="F17" s="23"/>
      <c r="G17" s="16"/>
      <c r="H17" s="20"/>
      <c r="I17" s="14"/>
      <c r="J17" s="16"/>
      <c r="K17" s="18"/>
      <c r="L17" s="19"/>
      <c r="M17" s="8"/>
    </row>
    <row r="18" spans="1:19" x14ac:dyDescent="0.2">
      <c r="B18" s="29" t="s">
        <v>1</v>
      </c>
      <c r="C18" s="2">
        <v>0.01</v>
      </c>
      <c r="D18" s="8"/>
      <c r="E18" s="21"/>
      <c r="F18" s="22"/>
      <c r="G18" s="16"/>
      <c r="H18" s="12"/>
      <c r="I18" s="14"/>
      <c r="J18" s="16"/>
      <c r="K18" s="18"/>
      <c r="L18" s="19"/>
      <c r="M18" s="8"/>
    </row>
    <row r="19" spans="1:19" ht="13.5" thickBot="1" x14ac:dyDescent="0.25">
      <c r="B19" s="31" t="s">
        <v>3</v>
      </c>
      <c r="C19" s="39">
        <f>1/C18</f>
        <v>100</v>
      </c>
      <c r="D19" s="8"/>
      <c r="E19" s="24"/>
      <c r="F19" s="25"/>
      <c r="G19" s="16"/>
      <c r="H19" s="12"/>
      <c r="I19" s="14"/>
      <c r="J19" s="16"/>
      <c r="K19" s="18"/>
      <c r="L19" s="19"/>
      <c r="M19" s="8"/>
    </row>
    <row r="20" spans="1:19" ht="13.5" thickTop="1" x14ac:dyDescent="0.2">
      <c r="D20" s="8"/>
      <c r="E20" s="15"/>
      <c r="F20" s="15"/>
      <c r="G20" s="16"/>
      <c r="H20" s="20"/>
      <c r="I20" s="14"/>
      <c r="J20" s="16"/>
      <c r="K20" s="18"/>
      <c r="L20" s="19"/>
      <c r="M20" s="8"/>
    </row>
    <row r="21" spans="1:19" x14ac:dyDescent="0.2">
      <c r="D21" s="16"/>
      <c r="E21" s="15"/>
      <c r="F21" s="15"/>
      <c r="G21" s="16"/>
      <c r="H21" s="18"/>
      <c r="I21" s="14"/>
      <c r="J21" s="16"/>
      <c r="K21" s="12"/>
      <c r="L21" s="13"/>
      <c r="M21" s="8"/>
    </row>
    <row r="22" spans="1:19" x14ac:dyDescent="0.2">
      <c r="B22" s="26" t="s">
        <v>11</v>
      </c>
      <c r="D22" s="16"/>
      <c r="G22" s="16"/>
      <c r="H22" s="16"/>
      <c r="I22" s="43"/>
      <c r="J22" s="44"/>
      <c r="K22" s="44"/>
      <c r="L22" s="13"/>
      <c r="M22" s="8"/>
    </row>
    <row r="23" spans="1:19" x14ac:dyDescent="0.2">
      <c r="B23" s="26" t="s">
        <v>21</v>
      </c>
      <c r="D23" s="16"/>
      <c r="G23" s="16"/>
      <c r="H23" s="18"/>
      <c r="I23" s="43"/>
      <c r="J23" s="44"/>
      <c r="K23" s="44"/>
      <c r="L23" s="13"/>
      <c r="M23" s="8"/>
    </row>
    <row r="24" spans="1:19" x14ac:dyDescent="0.2">
      <c r="G24" s="16"/>
    </row>
    <row r="25" spans="1:19" x14ac:dyDescent="0.2">
      <c r="A25" s="15"/>
    </row>
    <row r="26" spans="1:19" x14ac:dyDescent="0.2">
      <c r="A26" s="15"/>
      <c r="S26" s="5"/>
    </row>
    <row r="27" spans="1:19" x14ac:dyDescent="0.2">
      <c r="A27" s="15"/>
    </row>
    <row r="28" spans="1:19" x14ac:dyDescent="0.2">
      <c r="A28" s="15"/>
      <c r="E28" s="4"/>
      <c r="F28" s="7"/>
    </row>
    <row r="29" spans="1:19" x14ac:dyDescent="0.2">
      <c r="A29" s="15"/>
      <c r="E29" s="4"/>
      <c r="F29" s="7"/>
    </row>
    <row r="30" spans="1:19" x14ac:dyDescent="0.2">
      <c r="A30" s="15"/>
      <c r="E30" s="4"/>
      <c r="F30" s="7"/>
    </row>
    <row r="31" spans="1:19" x14ac:dyDescent="0.2">
      <c r="A31" s="15"/>
    </row>
    <row r="32" spans="1:19" x14ac:dyDescent="0.2">
      <c r="A32" s="15"/>
    </row>
  </sheetData>
  <sheetProtection algorithmName="SHA-512" hashValue="gTBPfhlO0a8pJbWEDMh4uh63H7N7A4xnK/f7aLJTBkqv2eqaK/YHymrAY0NZV8RQIbX06YRv+s851bmYBwh/5w==" saltValue="4VaCukF/4iPikbAm8bHEKg==" spinCount="100000" sheet="1" objects="1" scenarios="1"/>
  <protectedRanges>
    <protectedRange sqref="C10:C18" name="Range1"/>
  </protectedRanges>
  <mergeCells count="4">
    <mergeCell ref="E5:F5"/>
    <mergeCell ref="B9:C9"/>
    <mergeCell ref="I22:K22"/>
    <mergeCell ref="I23:K23"/>
  </mergeCells>
  <phoneticPr fontId="3" type="noConversion"/>
  <dataValidations disablePrompts="1" count="1">
    <dataValidation type="list" allowBlank="1" showInputMessage="1" showErrorMessage="1" sqref="E26" xr:uid="{00000000-0002-0000-0000-000000000000}">
      <formula1>$Q$4:$R$4</formula1>
    </dataValidation>
  </dataValidations>
  <pageMargins left="0.75" right="0.75" top="1" bottom="1" header="0.5" footer="0.5"/>
  <pageSetup paperSize="25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4" r:id="rId4" name="Button 590">
              <controlPr locked="0" defaultSize="0" print="0" autoFill="0" autoPict="0" macro="[0]!ButtonRestoreDefaults_Click">
                <anchor moveWithCells="1" sizeWithCells="1">
                  <from>
                    <xdr:col>1</xdr:col>
                    <xdr:colOff>295275</xdr:colOff>
                    <xdr:row>19</xdr:row>
                    <xdr:rowOff>85725</xdr:rowOff>
                  </from>
                  <to>
                    <xdr:col>2</xdr:col>
                    <xdr:colOff>438150</xdr:colOff>
                    <xdr:row>20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Nick B</cp:lastModifiedBy>
  <dcterms:created xsi:type="dcterms:W3CDTF">2005-10-25T17:10:19Z</dcterms:created>
  <dcterms:modified xsi:type="dcterms:W3CDTF">2024-12-04T17:30:32Z</dcterms:modified>
</cp:coreProperties>
</file>